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970" windowHeight="12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<sst xmlns="http://schemas.openxmlformats.org/spreadsheetml/2006/main" count="48" uniqueCount="44">
  <si>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Downwash</t>
  </si>
  <si>
    <t>Delta e</t>
  </si>
  <si>
    <t>Taper ratio</t>
  </si>
  <si>
    <t>Elliptical</t>
  </si>
  <si>
    <t>Coef</t>
  </si>
  <si>
    <t>Exp</t>
  </si>
  <si>
    <t>From</t>
  </si>
  <si>
    <t>graph</t>
  </si>
  <si>
    <t>Predicted</t>
  </si>
  <si>
    <t>Aspect ratio</t>
  </si>
  <si>
    <t>Data taken from NACA TR 648.</t>
  </si>
  <si>
    <t>Table of downwash (degrees) per unit Cl, for given taper and aspect ratios,</t>
  </si>
  <si>
    <t>Taper (1:t)</t>
  </si>
  <si>
    <t>AR</t>
  </si>
  <si>
    <t>tr</t>
  </si>
  <si>
    <t>e/Cl</t>
  </si>
  <si>
    <t>Coefficient of lift</t>
  </si>
  <si>
    <t>Other results</t>
  </si>
  <si>
    <t>NACA TN42</t>
  </si>
  <si>
    <t>NACA TN124</t>
  </si>
  <si>
    <t>NACA TN651</t>
  </si>
  <si>
    <t>NACA RM A7L05</t>
  </si>
  <si>
    <t>e/Cl approx 7 at 2.8c behind TE, AR unknown, Rn 5.5(10)6</t>
  </si>
  <si>
    <t>e/Cl approx 7 at 1.8c behind TE, AR=6, unknown Rn</t>
  </si>
  <si>
    <t>NACA TN1703</t>
  </si>
  <si>
    <t>NACA TN2528</t>
  </si>
  <si>
    <t>Upwash approx 5 for alpha = 10, AR approx 3, unknown Cl, unknown Rn</t>
  </si>
  <si>
    <t>?</t>
  </si>
  <si>
    <t>e per unit Cl = Delta e / AR</t>
  </si>
  <si>
    <t>e is downwash in degrees</t>
  </si>
  <si>
    <t>AR is aspect ratio</t>
  </si>
  <si>
    <t>Extracted &amp; extrapolated from NACA TR 648:</t>
  </si>
  <si>
    <t>from graph</t>
  </si>
  <si>
    <t>Example: Sail with taper of 1:7 (tr approx 0.15), aspect ratio 5.  Downwash = 13.6 degrees per unit coefficient of lift.</t>
  </si>
  <si>
    <t>measured at trailing edge in the "middle" of the fin or sail</t>
  </si>
  <si>
    <t>Example: Fin with taper of 1:1.4 (tr approx 0.7), aspect ratio 30.  Downwash = 1.6 degrees per unit coefficient of lift.</t>
  </si>
  <si>
    <t>Sail or fin characteristics</t>
  </si>
  <si>
    <t>These other results in good agreement with TR648 assuming taper is near 1:1 or near elliptical.</t>
  </si>
  <si>
    <t>(If a fin, divide downwash by 1.8 to estimate effect at rudder according to TN124.)</t>
  </si>
  <si>
    <t>Predicted downwash (degrees), at TE, "middle" of fin or sail</t>
  </si>
  <si>
    <t>e/Cl approx 28 behind TE, AR =6, unknown Rn (early biplane study)</t>
  </si>
  <si>
    <t>e/Cl approx 6 behind TE, AR=6, unknown Rn.  e/Cl diminished by 1.8 at tail unit.</t>
  </si>
  <si>
    <t>e/Cl approx 7 at TE with AR=6, approx 14 with AR=3, Rn 6.2(10)5, symmetrical section</t>
  </si>
  <si>
    <t>Estimate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</si>
</sst>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6" fontId="0" fillId="3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1:1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1:2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1:3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1:5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Delta e = 75.147e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-0.6807(taper ratio)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Goodness of fit, 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0.9979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Sheet1!$B$10:$B$13</c:f>
              <c:numCache/>
            </c:numRef>
          </c:xVal>
          <c:yVal>
            <c:numRef>
              <c:f>Sheet1!$D$10:$D$13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Elliptical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Sheet1!$B$15</c:f>
              <c:numCache/>
            </c:numRef>
          </c:xVal>
          <c:yVal>
            <c:numRef>
              <c:f>Sheet1!$D$15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Theoretical
2.Cl / (pi.AR)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36.5</c:v>
              </c:pt>
            </c:numLit>
          </c:yVal>
          <c:smooth val="1"/>
        </c:ser>
        <c:axId val="19467895"/>
        <c:axId val="40993328"/>
      </c:scatterChart>
      <c:valAx>
        <c:axId val="19467895"/>
        <c:scaling>
          <c:orientation val="minMax"/>
          <c:max val="1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Taper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93328"/>
        <c:crosses val="autoZero"/>
        <c:crossBetween val="midCat"/>
        <c:dispUnits/>
      </c:valAx>
      <c:valAx>
        <c:axId val="40993328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 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7895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152400</xdr:rowOff>
    </xdr:from>
    <xdr:to>
      <xdr:col>12</xdr:col>
      <xdr:colOff>600075</xdr:colOff>
      <xdr:row>18</xdr:row>
      <xdr:rowOff>76200</xdr:rowOff>
    </xdr:to>
    <xdr:graphicFrame>
      <xdr:nvGraphicFramePr>
        <xdr:cNvPr id="1" name="Chart 2"/>
        <xdr:cNvGraphicFramePr/>
      </xdr:nvGraphicFramePr>
      <xdr:xfrm>
        <a:off x="2857500" y="152400"/>
        <a:ext cx="47244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0.57421875" style="0" customWidth="1"/>
    <col min="2" max="2" width="9.28125" style="0" customWidth="1"/>
    <col min="3" max="3" width="2.57421875" style="0" customWidth="1"/>
  </cols>
  <sheetData>
    <row r="1" s="1" customFormat="1" ht="18">
      <c r="A1" s="1" t="s">
        <v>0</v>
      </c>
    </row>
    <row r="2" s="5" customFormat="1" ht="12.75">
      <c r="B2" s="5" t="s">
        <v>10</v>
      </c>
    </row>
    <row r="3" s="5" customFormat="1" ht="12.75"/>
    <row r="4" ht="12.75">
      <c r="B4" s="8" t="s">
        <v>28</v>
      </c>
    </row>
    <row r="5" ht="12.75">
      <c r="B5" t="s">
        <v>29</v>
      </c>
    </row>
    <row r="6" ht="12.75">
      <c r="B6" t="s">
        <v>30</v>
      </c>
    </row>
    <row r="8" ht="12.75">
      <c r="A8" t="s">
        <v>31</v>
      </c>
    </row>
    <row r="9" spans="1:4" ht="12.75">
      <c r="A9" s="2" t="s">
        <v>12</v>
      </c>
      <c r="B9" s="2" t="s">
        <v>2</v>
      </c>
      <c r="D9" s="2" t="s">
        <v>1</v>
      </c>
    </row>
    <row r="10" spans="1:4" ht="12.75">
      <c r="A10">
        <v>1</v>
      </c>
      <c r="B10">
        <f>1/A10</f>
        <v>1</v>
      </c>
      <c r="D10">
        <v>38</v>
      </c>
    </row>
    <row r="11" spans="1:4" ht="12.75">
      <c r="A11">
        <v>2</v>
      </c>
      <c r="B11">
        <f>1/A11</f>
        <v>0.5</v>
      </c>
      <c r="D11">
        <v>54</v>
      </c>
    </row>
    <row r="12" spans="1:4" ht="12.75">
      <c r="A12">
        <v>3</v>
      </c>
      <c r="B12">
        <f>1/A12</f>
        <v>0.3333333333333333</v>
      </c>
      <c r="D12">
        <v>59</v>
      </c>
    </row>
    <row r="13" spans="1:4" ht="12.75">
      <c r="A13">
        <v>5</v>
      </c>
      <c r="B13">
        <f>1/A13</f>
        <v>0.2</v>
      </c>
      <c r="D13">
        <v>66</v>
      </c>
    </row>
    <row r="14" spans="1:5" ht="12.75">
      <c r="A14" s="9" t="s">
        <v>27</v>
      </c>
      <c r="B14" s="9" t="s">
        <v>27</v>
      </c>
      <c r="D14">
        <v>47</v>
      </c>
      <c r="E14" s="10" t="s">
        <v>3</v>
      </c>
    </row>
    <row r="15" spans="1:5" ht="12.75">
      <c r="A15" s="3">
        <f>1/B15</f>
        <v>1.4492753623188408</v>
      </c>
      <c r="B15">
        <v>0.69</v>
      </c>
      <c r="D15" s="3">
        <f>B17*EXP(B18*B15)</f>
        <v>46.98193636813433</v>
      </c>
      <c r="E15" s="10" t="s">
        <v>43</v>
      </c>
    </row>
    <row r="16" ht="12.75">
      <c r="E16" t="s">
        <v>32</v>
      </c>
    </row>
    <row r="17" spans="1:3" ht="12.75">
      <c r="A17" s="2" t="s">
        <v>4</v>
      </c>
      <c r="B17">
        <v>75.147</v>
      </c>
      <c r="C17" t="s">
        <v>6</v>
      </c>
    </row>
    <row r="18" spans="1:3" ht="12.75">
      <c r="A18" s="2" t="s">
        <v>5</v>
      </c>
      <c r="B18">
        <v>-0.6807</v>
      </c>
      <c r="C18" t="s">
        <v>7</v>
      </c>
    </row>
    <row r="21" spans="1:13" ht="12.75">
      <c r="A21" t="s">
        <v>36</v>
      </c>
      <c r="D21" s="12" t="s">
        <v>39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t="s">
        <v>12</v>
      </c>
      <c r="B22" s="6">
        <v>7</v>
      </c>
      <c r="D22" s="13" t="s">
        <v>16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thickBot="1">
      <c r="A23" t="s">
        <v>13</v>
      </c>
      <c r="B23" s="6">
        <v>6.8</v>
      </c>
      <c r="D23" s="11">
        <v>0.2</v>
      </c>
      <c r="E23" s="11">
        <v>0.4</v>
      </c>
      <c r="F23" s="11">
        <v>0.6</v>
      </c>
      <c r="G23" s="11">
        <v>0.8</v>
      </c>
      <c r="H23" s="11">
        <v>1</v>
      </c>
      <c r="I23" s="11">
        <v>1.2</v>
      </c>
      <c r="J23" s="11">
        <v>1.4</v>
      </c>
      <c r="K23" s="11">
        <v>1.6</v>
      </c>
      <c r="L23" s="11">
        <v>1.8</v>
      </c>
      <c r="M23" s="11">
        <v>2</v>
      </c>
    </row>
    <row r="24" spans="1:13" ht="12.75">
      <c r="A24" t="s">
        <v>14</v>
      </c>
      <c r="B24" s="3">
        <f>1/B22</f>
        <v>0.14285714285714285</v>
      </c>
      <c r="D24" s="7">
        <f aca="true" t="shared" si="0" ref="D24:M24">$B$25*D23</f>
        <v>2.005398538817493</v>
      </c>
      <c r="E24" s="7">
        <f t="shared" si="0"/>
        <v>4.010797077634986</v>
      </c>
      <c r="F24" s="7">
        <f t="shared" si="0"/>
        <v>6.016195616452477</v>
      </c>
      <c r="G24" s="7">
        <f t="shared" si="0"/>
        <v>8.021594155269971</v>
      </c>
      <c r="H24" s="7">
        <f t="shared" si="0"/>
        <v>10.026992694087463</v>
      </c>
      <c r="I24" s="7">
        <f t="shared" si="0"/>
        <v>12.032391232904954</v>
      </c>
      <c r="J24" s="7">
        <f t="shared" si="0"/>
        <v>14.037789771722448</v>
      </c>
      <c r="K24" s="7">
        <f t="shared" si="0"/>
        <v>16.043188310539943</v>
      </c>
      <c r="L24" s="7">
        <f t="shared" si="0"/>
        <v>18.048586849357434</v>
      </c>
      <c r="M24" s="7">
        <f t="shared" si="0"/>
        <v>20.053985388174926</v>
      </c>
    </row>
    <row r="25" spans="1:4" ht="12.75">
      <c r="A25" t="s">
        <v>15</v>
      </c>
      <c r="B25" s="3">
        <f>$B$17*EXP($B$18*B24)/B23</f>
        <v>10.026992694087463</v>
      </c>
      <c r="D25" t="s">
        <v>38</v>
      </c>
    </row>
    <row r="27" ht="12.75">
      <c r="B27" s="3"/>
    </row>
    <row r="28" spans="4:13" ht="12.75">
      <c r="D28" s="15" t="s">
        <v>11</v>
      </c>
      <c r="E28" s="15"/>
      <c r="F28" s="15"/>
      <c r="G28" s="15"/>
      <c r="H28" s="15"/>
      <c r="I28" s="15"/>
      <c r="J28" s="15"/>
      <c r="K28" s="15"/>
      <c r="L28" s="15"/>
      <c r="M28" s="15"/>
    </row>
    <row r="29" spans="4:13" ht="12.75"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>
      <c r="A30" s="2"/>
      <c r="B30" s="2" t="s">
        <v>8</v>
      </c>
      <c r="D30" s="14" t="s">
        <v>9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3.5" thickBot="1">
      <c r="A31" s="2" t="s">
        <v>2</v>
      </c>
      <c r="B31" s="2" t="s">
        <v>1</v>
      </c>
      <c r="D31" s="11">
        <v>1</v>
      </c>
      <c r="E31" s="11">
        <v>2</v>
      </c>
      <c r="F31" s="11">
        <v>3</v>
      </c>
      <c r="G31" s="11">
        <v>4</v>
      </c>
      <c r="H31" s="11">
        <v>6</v>
      </c>
      <c r="I31" s="11">
        <v>8</v>
      </c>
      <c r="J31" s="11">
        <v>12</v>
      </c>
      <c r="K31" s="11">
        <v>18</v>
      </c>
      <c r="L31" s="11">
        <v>28</v>
      </c>
      <c r="M31" s="11">
        <v>40</v>
      </c>
    </row>
    <row r="32" spans="1:13" ht="12.75">
      <c r="A32">
        <v>1</v>
      </c>
      <c r="B32" s="4">
        <f aca="true" t="shared" si="1" ref="B32:B39">$B$17*EXP($B$18*A32)</f>
        <v>38.0441069274663</v>
      </c>
      <c r="D32" s="4">
        <f aca="true" t="shared" si="2" ref="D32:M39">$B32/D$31</f>
        <v>38.0441069274663</v>
      </c>
      <c r="E32" s="4">
        <f t="shared" si="2"/>
        <v>19.02205346373315</v>
      </c>
      <c r="F32" s="4">
        <f t="shared" si="2"/>
        <v>12.681368975822101</v>
      </c>
      <c r="G32" s="4">
        <f t="shared" si="2"/>
        <v>9.511026731866576</v>
      </c>
      <c r="H32" s="4">
        <f t="shared" si="2"/>
        <v>6.340684487911051</v>
      </c>
      <c r="I32" s="4">
        <f t="shared" si="2"/>
        <v>4.755513365933288</v>
      </c>
      <c r="J32" s="4">
        <f t="shared" si="2"/>
        <v>3.1703422439555253</v>
      </c>
      <c r="K32" s="4">
        <f t="shared" si="2"/>
        <v>2.11356149597035</v>
      </c>
      <c r="L32" s="4">
        <f t="shared" si="2"/>
        <v>1.358718104552368</v>
      </c>
      <c r="M32" s="4">
        <f t="shared" si="2"/>
        <v>0.9511026731866575</v>
      </c>
    </row>
    <row r="33" spans="1:13" ht="12.75">
      <c r="A33">
        <v>0.7</v>
      </c>
      <c r="B33" s="4">
        <f t="shared" si="1"/>
        <v>46.6632163216182</v>
      </c>
      <c r="D33" s="4">
        <f t="shared" si="2"/>
        <v>46.6632163216182</v>
      </c>
      <c r="E33" s="4">
        <f t="shared" si="2"/>
        <v>23.3316081608091</v>
      </c>
      <c r="F33" s="4">
        <f t="shared" si="2"/>
        <v>15.5544054405394</v>
      </c>
      <c r="G33" s="4">
        <f t="shared" si="2"/>
        <v>11.66580408040455</v>
      </c>
      <c r="H33" s="4">
        <f t="shared" si="2"/>
        <v>7.7772027202697</v>
      </c>
      <c r="I33" s="4">
        <f t="shared" si="2"/>
        <v>5.832902040202275</v>
      </c>
      <c r="J33" s="4">
        <f t="shared" si="2"/>
        <v>3.88860136013485</v>
      </c>
      <c r="K33" s="4">
        <f t="shared" si="2"/>
        <v>2.5924009067565668</v>
      </c>
      <c r="L33" s="4">
        <f t="shared" si="2"/>
        <v>1.666543440057793</v>
      </c>
      <c r="M33" s="4">
        <f t="shared" si="2"/>
        <v>1.166580408040455</v>
      </c>
    </row>
    <row r="34" spans="1:13" ht="12.75">
      <c r="A34">
        <v>0.5</v>
      </c>
      <c r="B34" s="4">
        <f t="shared" si="1"/>
        <v>53.46868712880756</v>
      </c>
      <c r="D34" s="4">
        <f t="shared" si="2"/>
        <v>53.46868712880756</v>
      </c>
      <c r="E34" s="4">
        <f t="shared" si="2"/>
        <v>26.73434356440378</v>
      </c>
      <c r="F34" s="4">
        <f t="shared" si="2"/>
        <v>17.82289570960252</v>
      </c>
      <c r="G34" s="4">
        <f t="shared" si="2"/>
        <v>13.36717178220189</v>
      </c>
      <c r="H34" s="4">
        <f t="shared" si="2"/>
        <v>8.91144785480126</v>
      </c>
      <c r="I34" s="4">
        <f t="shared" si="2"/>
        <v>6.683585891100945</v>
      </c>
      <c r="J34" s="4">
        <f t="shared" si="2"/>
        <v>4.45572392740063</v>
      </c>
      <c r="K34" s="4">
        <f t="shared" si="2"/>
        <v>2.9704826182670865</v>
      </c>
      <c r="L34" s="4">
        <f t="shared" si="2"/>
        <v>1.9095959688859843</v>
      </c>
      <c r="M34" s="4">
        <f t="shared" si="2"/>
        <v>1.336717178220189</v>
      </c>
    </row>
    <row r="35" spans="1:13" ht="12.75">
      <c r="A35">
        <v>0.3</v>
      </c>
      <c r="B35" s="4">
        <f t="shared" si="1"/>
        <v>61.26668345306141</v>
      </c>
      <c r="D35" s="4">
        <f t="shared" si="2"/>
        <v>61.26668345306141</v>
      </c>
      <c r="E35" s="4">
        <f t="shared" si="2"/>
        <v>30.633341726530706</v>
      </c>
      <c r="F35" s="4">
        <f t="shared" si="2"/>
        <v>20.422227817687137</v>
      </c>
      <c r="G35" s="4">
        <f t="shared" si="2"/>
        <v>15.316670863265353</v>
      </c>
      <c r="H35" s="4">
        <f t="shared" si="2"/>
        <v>10.211113908843569</v>
      </c>
      <c r="I35" s="4">
        <f t="shared" si="2"/>
        <v>7.658335431632676</v>
      </c>
      <c r="J35" s="4">
        <f t="shared" si="2"/>
        <v>5.105556954421784</v>
      </c>
      <c r="K35" s="4">
        <f t="shared" si="2"/>
        <v>3.4037046362811894</v>
      </c>
      <c r="L35" s="4">
        <f t="shared" si="2"/>
        <v>2.1880958376093362</v>
      </c>
      <c r="M35" s="4">
        <f t="shared" si="2"/>
        <v>1.5316670863265354</v>
      </c>
    </row>
    <row r="36" spans="1:13" ht="12.75">
      <c r="A36">
        <v>0.2</v>
      </c>
      <c r="B36" s="4">
        <f t="shared" si="1"/>
        <v>65.58232313565404</v>
      </c>
      <c r="D36" s="4">
        <f t="shared" si="2"/>
        <v>65.58232313565404</v>
      </c>
      <c r="E36" s="4">
        <f t="shared" si="2"/>
        <v>32.79116156782702</v>
      </c>
      <c r="F36" s="4">
        <f t="shared" si="2"/>
        <v>21.860774378551344</v>
      </c>
      <c r="G36" s="4">
        <f t="shared" si="2"/>
        <v>16.39558078391351</v>
      </c>
      <c r="H36" s="4">
        <f t="shared" si="2"/>
        <v>10.930387189275672</v>
      </c>
      <c r="I36" s="4">
        <f t="shared" si="2"/>
        <v>8.197790391956755</v>
      </c>
      <c r="J36" s="4">
        <f t="shared" si="2"/>
        <v>5.465193594637836</v>
      </c>
      <c r="K36" s="4">
        <f t="shared" si="2"/>
        <v>3.643462396425224</v>
      </c>
      <c r="L36" s="4">
        <f t="shared" si="2"/>
        <v>2.3422258262733586</v>
      </c>
      <c r="M36" s="4">
        <f t="shared" si="2"/>
        <v>1.6395580783913508</v>
      </c>
    </row>
    <row r="37" spans="1:13" ht="12.75">
      <c r="A37">
        <v>0.15</v>
      </c>
      <c r="B37" s="4">
        <f t="shared" si="1"/>
        <v>67.85283679734552</v>
      </c>
      <c r="D37" s="4">
        <f t="shared" si="2"/>
        <v>67.85283679734552</v>
      </c>
      <c r="E37" s="4">
        <f t="shared" si="2"/>
        <v>33.92641839867276</v>
      </c>
      <c r="F37" s="4">
        <f t="shared" si="2"/>
        <v>22.61761226578184</v>
      </c>
      <c r="G37" s="4">
        <f t="shared" si="2"/>
        <v>16.96320919933638</v>
      </c>
      <c r="H37" s="4">
        <f t="shared" si="2"/>
        <v>11.30880613289092</v>
      </c>
      <c r="I37" s="4">
        <f t="shared" si="2"/>
        <v>8.48160459966819</v>
      </c>
      <c r="J37" s="4">
        <f t="shared" si="2"/>
        <v>5.65440306644546</v>
      </c>
      <c r="K37" s="4">
        <f t="shared" si="2"/>
        <v>3.769602044296973</v>
      </c>
      <c r="L37" s="4">
        <f t="shared" si="2"/>
        <v>2.423315599905197</v>
      </c>
      <c r="M37" s="4">
        <f t="shared" si="2"/>
        <v>1.696320919933638</v>
      </c>
    </row>
    <row r="38" spans="1:13" ht="12.75">
      <c r="A38">
        <v>0.1</v>
      </c>
      <c r="B38" s="4">
        <f t="shared" si="1"/>
        <v>70.20195749888313</v>
      </c>
      <c r="D38" s="4">
        <f t="shared" si="2"/>
        <v>70.20195749888313</v>
      </c>
      <c r="E38" s="4">
        <f t="shared" si="2"/>
        <v>35.100978749441566</v>
      </c>
      <c r="F38" s="4">
        <f t="shared" si="2"/>
        <v>23.40065249962771</v>
      </c>
      <c r="G38" s="4">
        <f t="shared" si="2"/>
        <v>17.550489374720783</v>
      </c>
      <c r="H38" s="4">
        <f t="shared" si="2"/>
        <v>11.700326249813855</v>
      </c>
      <c r="I38" s="4">
        <f t="shared" si="2"/>
        <v>8.775244687360392</v>
      </c>
      <c r="J38" s="4">
        <f t="shared" si="2"/>
        <v>5.850163124906928</v>
      </c>
      <c r="K38" s="4">
        <f t="shared" si="2"/>
        <v>3.9001087499379516</v>
      </c>
      <c r="L38" s="4">
        <f t="shared" si="2"/>
        <v>2.5072127678172547</v>
      </c>
      <c r="M38" s="4">
        <f t="shared" si="2"/>
        <v>1.7550489374720784</v>
      </c>
    </row>
    <row r="39" spans="1:13" ht="12.75">
      <c r="A39">
        <v>0</v>
      </c>
      <c r="B39" s="4">
        <f t="shared" si="1"/>
        <v>75.147</v>
      </c>
      <c r="D39" s="4">
        <f t="shared" si="2"/>
        <v>75.147</v>
      </c>
      <c r="E39" s="4">
        <f t="shared" si="2"/>
        <v>37.5735</v>
      </c>
      <c r="F39" s="4">
        <f t="shared" si="2"/>
        <v>25.049000000000003</v>
      </c>
      <c r="G39" s="4">
        <f t="shared" si="2"/>
        <v>18.78675</v>
      </c>
      <c r="H39" s="4">
        <f t="shared" si="2"/>
        <v>12.524500000000002</v>
      </c>
      <c r="I39" s="4">
        <f t="shared" si="2"/>
        <v>9.393375</v>
      </c>
      <c r="J39" s="4">
        <f t="shared" si="2"/>
        <v>6.262250000000001</v>
      </c>
      <c r="K39" s="4">
        <f t="shared" si="2"/>
        <v>4.174833333333334</v>
      </c>
      <c r="L39" s="4">
        <f t="shared" si="2"/>
        <v>2.6838214285714286</v>
      </c>
      <c r="M39" s="4">
        <f t="shared" si="2"/>
        <v>1.878675</v>
      </c>
    </row>
    <row r="41" ht="12.75">
      <c r="A41" t="s">
        <v>33</v>
      </c>
    </row>
    <row r="42" ht="12.75">
      <c r="A42" t="s">
        <v>35</v>
      </c>
    </row>
    <row r="44" ht="12.75">
      <c r="A44" s="8" t="s">
        <v>17</v>
      </c>
    </row>
    <row r="45" spans="1:3" ht="12.75">
      <c r="A45" t="s">
        <v>18</v>
      </c>
      <c r="C45" t="s">
        <v>40</v>
      </c>
    </row>
    <row r="46" spans="1:3" ht="12.75">
      <c r="A46" t="s">
        <v>19</v>
      </c>
      <c r="C46" t="s">
        <v>41</v>
      </c>
    </row>
    <row r="47" spans="1:3" ht="12.75">
      <c r="A47" t="s">
        <v>20</v>
      </c>
      <c r="C47" t="s">
        <v>23</v>
      </c>
    </row>
    <row r="48" spans="1:3" ht="12.75">
      <c r="A48" t="s">
        <v>21</v>
      </c>
      <c r="C48" t="s">
        <v>22</v>
      </c>
    </row>
    <row r="49" spans="1:3" ht="12.75">
      <c r="A49" t="s">
        <v>24</v>
      </c>
      <c r="C49" t="s">
        <v>42</v>
      </c>
    </row>
    <row r="50" spans="1:3" ht="12.75">
      <c r="A50" t="s">
        <v>25</v>
      </c>
      <c r="C50" t="s">
        <v>26</v>
      </c>
    </row>
    <row r="52" ht="12.75">
      <c r="A52" t="s">
        <v>37</v>
      </c>
    </row>
  </sheetData>
  <mergeCells count="5">
    <mergeCell ref="D21:M21"/>
    <mergeCell ref="D22:M22"/>
    <mergeCell ref="D30:M30"/>
    <mergeCell ref="D28:M28"/>
    <mergeCell ref="D29:M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cp:lastPrinted>2003-12-15T13:45:38Z</cp:lastPrinted>
  <dcterms:created xsi:type="dcterms:W3CDTF">2003-12-15T11:10:38Z</dcterms:created>
  <dcterms:modified xsi:type="dcterms:W3CDTF">2003-12-18T15:26:03Z</dcterms:modified>
  <cp:category/>
  <cp:version/>
  <cp:contentType/>
  <cp:contentStatus/>
</cp:coreProperties>
</file>